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8565"/>
  </bookViews>
  <sheets>
    <sheet name="со СМИ" sheetId="3" r:id="rId1"/>
  </sheets>
  <calcPr calcId="162913"/>
</workbook>
</file>

<file path=xl/calcChain.xml><?xml version="1.0" encoding="utf-8"?>
<calcChain xmlns="http://schemas.openxmlformats.org/spreadsheetml/2006/main">
  <c r="F83" i="3" l="1"/>
  <c r="F81" i="3"/>
  <c r="F68" i="3"/>
  <c r="F69" i="3"/>
  <c r="F70" i="3"/>
  <c r="F89" i="3"/>
  <c r="F82" i="3" l="1"/>
  <c r="G62" i="3"/>
  <c r="E62" i="3"/>
  <c r="F61" i="3"/>
  <c r="F30" i="3"/>
  <c r="F29" i="3"/>
  <c r="F14" i="3"/>
  <c r="F93" i="3" l="1"/>
  <c r="F92" i="3"/>
  <c r="G91" i="3"/>
  <c r="E91" i="3"/>
  <c r="F90" i="3"/>
  <c r="G88" i="3"/>
  <c r="E88" i="3"/>
  <c r="F87" i="3"/>
  <c r="F86" i="3"/>
  <c r="G85" i="3"/>
  <c r="E85" i="3"/>
  <c r="F84" i="3"/>
  <c r="F80" i="3"/>
  <c r="G79" i="3"/>
  <c r="E79" i="3"/>
  <c r="G78" i="3"/>
  <c r="E78" i="3"/>
  <c r="F77" i="3"/>
  <c r="F76" i="3"/>
  <c r="F75" i="3"/>
  <c r="G74" i="3"/>
  <c r="E74" i="3"/>
  <c r="F73" i="3"/>
  <c r="F72" i="3"/>
  <c r="G71" i="3"/>
  <c r="E71" i="3"/>
  <c r="F67" i="3"/>
  <c r="G64" i="3"/>
  <c r="E64" i="3"/>
  <c r="F63" i="3"/>
  <c r="F60" i="3"/>
  <c r="G59" i="3"/>
  <c r="E59" i="3"/>
  <c r="H58" i="3"/>
  <c r="F58" i="3"/>
  <c r="H57" i="3"/>
  <c r="F57" i="3"/>
  <c r="G56" i="3"/>
  <c r="E56" i="3"/>
  <c r="H55" i="3"/>
  <c r="F55" i="3"/>
  <c r="H54" i="3"/>
  <c r="F54" i="3"/>
  <c r="G53" i="3"/>
  <c r="E53" i="3"/>
  <c r="H52" i="3"/>
  <c r="F52" i="3"/>
  <c r="H51" i="3"/>
  <c r="F51" i="3"/>
  <c r="G50" i="3"/>
  <c r="E50" i="3"/>
  <c r="F49" i="3"/>
  <c r="F48" i="3"/>
  <c r="F47" i="3"/>
  <c r="F45" i="3"/>
  <c r="F43" i="3"/>
  <c r="G42" i="3"/>
  <c r="E42" i="3"/>
  <c r="F41" i="3"/>
  <c r="F40" i="3"/>
  <c r="F39" i="3"/>
  <c r="F38" i="3"/>
  <c r="F37" i="3"/>
  <c r="F36" i="3"/>
  <c r="I35" i="3"/>
  <c r="G35" i="3"/>
  <c r="E35" i="3"/>
  <c r="F34" i="3"/>
  <c r="H33" i="3"/>
  <c r="F33" i="3"/>
  <c r="H32" i="3"/>
  <c r="F32" i="3"/>
  <c r="F28" i="3"/>
  <c r="G27" i="3"/>
  <c r="E27" i="3"/>
  <c r="F26" i="3"/>
  <c r="F25" i="3"/>
  <c r="H24" i="3"/>
  <c r="F24" i="3"/>
  <c r="F23" i="3"/>
  <c r="F22" i="3"/>
  <c r="F20" i="3"/>
  <c r="G19" i="3"/>
  <c r="E19" i="3"/>
  <c r="F18" i="3"/>
  <c r="H17" i="3"/>
  <c r="F17" i="3"/>
  <c r="H16" i="3"/>
  <c r="F16" i="3"/>
  <c r="H15" i="3"/>
  <c r="F15" i="3"/>
  <c r="H14" i="3"/>
  <c r="H13" i="3"/>
  <c r="F13" i="3"/>
  <c r="H12" i="3"/>
  <c r="F12" i="3"/>
  <c r="H11" i="3"/>
  <c r="F11" i="3"/>
  <c r="H10" i="3"/>
  <c r="F10" i="3"/>
  <c r="E9" i="3" l="1"/>
  <c r="F88" i="3"/>
  <c r="F79" i="3"/>
  <c r="G9" i="3"/>
  <c r="F91" i="3"/>
  <c r="F59" i="3"/>
  <c r="F19" i="3"/>
  <c r="F35" i="3"/>
  <c r="F50" i="3"/>
  <c r="F53" i="3"/>
  <c r="F56" i="3"/>
  <c r="F64" i="3"/>
  <c r="F71" i="3"/>
  <c r="F42" i="3"/>
  <c r="G66" i="3"/>
  <c r="G65" i="3" s="1"/>
  <c r="E66" i="3"/>
  <c r="E65" i="3" s="1"/>
  <c r="F78" i="3"/>
  <c r="F27" i="3"/>
  <c r="F62" i="3"/>
  <c r="F74" i="3"/>
  <c r="F85" i="3"/>
  <c r="F9" i="3" l="1"/>
  <c r="E8" i="3"/>
  <c r="G8" i="3"/>
  <c r="F65" i="3"/>
  <c r="F66" i="3"/>
</calcChain>
</file>

<file path=xl/sharedStrings.xml><?xml version="1.0" encoding="utf-8"?>
<sst xmlns="http://schemas.openxmlformats.org/spreadsheetml/2006/main" count="199" uniqueCount="80">
  <si>
    <t>Наименование учреждения</t>
  </si>
  <si>
    <t>Наименование муниципальной услуги</t>
  </si>
  <si>
    <t>Натуральные показатели</t>
  </si>
  <si>
    <t>Ед. изм. натуральных показателей</t>
  </si>
  <si>
    <t>МБУК«МЦКС»</t>
  </si>
  <si>
    <t xml:space="preserve">Организация деятельности клубных формирований и формирований самодеятельного творчества
</t>
  </si>
  <si>
    <t>ед.</t>
  </si>
  <si>
    <t>Организация и проведение культурно-массовых мероприятий</t>
  </si>
  <si>
    <t>чел.</t>
  </si>
  <si>
    <t>Итого:</t>
  </si>
  <si>
    <t>МБУК «НКМ»</t>
  </si>
  <si>
    <t xml:space="preserve">Публичный показ музейных предметов, музейных колекций
</t>
  </si>
  <si>
    <t xml:space="preserve">Формирование учет, изучение, обеспечение физического сохранения и безопасности музейных предметов, музейных коллекций </t>
  </si>
  <si>
    <t>МБУК «МЦБС»</t>
  </si>
  <si>
    <t xml:space="preserve">Библиотечное, библиографическое и информационное обслуживание пользователей библиотеки
</t>
  </si>
  <si>
    <t xml:space="preserve">Формирование, учет, изучение, обеспечение физического сохранения и безопасности фондов библиотек, включая оцифровку фондов 
</t>
  </si>
  <si>
    <t xml:space="preserve">Библиографическая обработка документов и создание каталогов </t>
  </si>
  <si>
    <t>МБУ ДО "ДМШ"</t>
  </si>
  <si>
    <t xml:space="preserve">Реализация дополнительных общеобразовательных предпрофесиональных программ в области исскуств </t>
  </si>
  <si>
    <t>МБУ ДО "ДХШ"</t>
  </si>
  <si>
    <t>Организация и проведение Официальных Физкультурных (физкультурно-оздоровительных) мероприятий</t>
  </si>
  <si>
    <t>количество мероприятий</t>
  </si>
  <si>
    <t xml:space="preserve">Проведение тестирования выполнения нормативов испытаний (тестов) комплекса  ГТО   </t>
  </si>
  <si>
    <t>МБУ ФСК «Кристалл».</t>
  </si>
  <si>
    <t>Нормативные затраты, руб.</t>
  </si>
  <si>
    <t>Сумма субсидии, руб.</t>
  </si>
  <si>
    <t>МАОУ "Тонкинская ОШ"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</si>
  <si>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</si>
  <si>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</si>
  <si>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</si>
  <si>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Итого</t>
  </si>
  <si>
    <t>МБОУ "Пакалевская ОШ"</t>
  </si>
  <si>
    <t>Реализация основных общеобразовательных программ дошкольного образования</t>
  </si>
  <si>
    <t>Присмотр и уход</t>
  </si>
  <si>
    <t>МБОУ "Вязовская ОШ"</t>
  </si>
  <si>
    <t>МБОУ "Бердниковская ОШ"</t>
  </si>
  <si>
    <t>МБОУ "Большесодомовская ОШ"</t>
  </si>
  <si>
    <t>МБДОУ д/с №1 "Теремок"</t>
  </si>
  <si>
    <t>МБДОУ д/с №4 "Солнышко"</t>
  </si>
  <si>
    <t>МБДОУ д/с №5 "Сказка"</t>
  </si>
  <si>
    <t>МБУ ДО ЦДО</t>
  </si>
  <si>
    <t>чел.-час</t>
  </si>
  <si>
    <t>МБУ ХЭС СО</t>
  </si>
  <si>
    <t xml:space="preserve">Содержание (эксплуатация) имущества, находящегося в государственной (муниципальной ) собственности </t>
  </si>
  <si>
    <t>Обучающиеся, за исключением обучающихся с ограниченными возможностями здоровья (ОВЗ) и детей -инвалидов</t>
  </si>
  <si>
    <t>дети-инвалиды</t>
  </si>
  <si>
    <t>Обучающиеся с ограниченными возможностями здоровья (ОВЗ)</t>
  </si>
  <si>
    <t>ХЭС р.п. Тонкино</t>
  </si>
  <si>
    <t>Содержание(эксплуатация) имущества, находящегося в государственной(муниципальной) собственности</t>
  </si>
  <si>
    <t>Организация отдыха детей и молодежи</t>
  </si>
  <si>
    <t>физ. лица</t>
  </si>
  <si>
    <t>тыс. кв. м.</t>
  </si>
  <si>
    <t>км</t>
  </si>
  <si>
    <t xml:space="preserve">Показатель объема услуги (работы) </t>
  </si>
  <si>
    <t>Организация капитального ремонта, ремонта и содержания закрепленных автомобильных дорог общего пользования и искусственных дорожных сооружений в их составе</t>
  </si>
  <si>
    <t>ИТОГО</t>
  </si>
  <si>
    <t>Осуществление издательской деятельности</t>
  </si>
  <si>
    <t>Производство и выпуск сетевого издания</t>
  </si>
  <si>
    <t>МАУ "Редакция газеты "Красное знамя"</t>
  </si>
  <si>
    <t>Мегабайт</t>
  </si>
  <si>
    <t xml:space="preserve">Количество печатных страниц </t>
  </si>
  <si>
    <t>Штук</t>
  </si>
  <si>
    <t xml:space="preserve">Протяженность автомобильных дорог общего пользования </t>
  </si>
  <si>
    <t xml:space="preserve">Эксплуатируемая площадь, всего, в т.ч. зданий прилегающей территории </t>
  </si>
  <si>
    <t>штук</t>
  </si>
  <si>
    <t>единиц</t>
  </si>
  <si>
    <t xml:space="preserve"> Число обучающихся </t>
  </si>
  <si>
    <t>Спорт 1102</t>
  </si>
  <si>
    <t>0703</t>
  </si>
  <si>
    <t>Культура 0801</t>
  </si>
  <si>
    <t>057</t>
  </si>
  <si>
    <t>ВСЕГО</t>
  </si>
  <si>
    <t>074</t>
  </si>
  <si>
    <t>Реализация дополнительных общеразвивающих программ</t>
  </si>
  <si>
    <t>чел.час</t>
  </si>
  <si>
    <t>Реализация дополнительных общеобразовательных предпрофесиональных программ в области исскуств (фортепиано)</t>
  </si>
  <si>
    <t>Реализация дополнительных общеобразовательных предпрофесиональных программ в области исскуств (народные инструменты)</t>
  </si>
  <si>
    <t>Исполнитель Румянцева Е.М.</t>
  </si>
  <si>
    <t>чел</t>
  </si>
  <si>
    <t xml:space="preserve">Расчет субсидий на выполнение муниципального задания Тонкинского муниципального района на 2026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</si>
</sst>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49" fontId="3" fillId="2" borderId="4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wrapText="1"/>
    </xf>
    <xf numFmtId="4" fontId="7" fillId="3" borderId="1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0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4" fontId="2" fillId="2" borderId="1" xfId="1" applyNumberFormat="1" applyFon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wrapText="1"/>
    </xf>
    <xf numFmtId="164" fontId="2" fillId="3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4" fontId="1" fillId="0" borderId="1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left" wrapText="1"/>
    </xf>
    <xf numFmtId="49" fontId="3" fillId="2" borderId="4" xfId="0" applyNumberFormat="1" applyFont="1" applyFill="1" applyBorder="1" applyAlignment="1">
      <alignment horizontal="left" wrapText="1"/>
    </xf>
    <xf numFmtId="0" fontId="1" fillId="2" borderId="3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justify" vertical="top" wrapText="1"/>
    </xf>
    <xf numFmtId="0" fontId="0" fillId="2" borderId="1" xfId="0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95"/>
  <sheetViews>
    <sheetView tabSelected="1" workbookViewId="0">
      <selection activeCell="A2" sqref="A2:G2"/>
    </sheetView>
  </sheetViews>
  <sheetFormatPr defaultRowHeight="15" x14ac:dyDescent="0.25"/>
  <cols>
    <col min="1" max="1" width="23.28515625" customWidth="1"/>
    <col min="2" max="2" width="20.5703125" customWidth="1"/>
    <col min="3" max="3" width="24.7109375" customWidth="1"/>
    <col min="4" max="4" width="12.7109375" customWidth="1"/>
    <col min="5" max="5" width="13.85546875" customWidth="1"/>
    <col min="6" max="6" width="14.7109375" customWidth="1"/>
    <col min="7" max="7" width="16.7109375" bestFit="1" customWidth="1"/>
    <col min="8" max="8" width="15.5703125" hidden="1" customWidth="1"/>
    <col min="9" max="11" width="0" hidden="1" customWidth="1"/>
  </cols>
  <sheetData>
    <row r="2" spans="1:8" x14ac:dyDescent="0.25">
      <c r="A2" s="97" t="s">
        <v>79</v>
      </c>
      <c r="B2" s="97"/>
      <c r="C2" s="97"/>
      <c r="D2" s="97"/>
      <c r="E2" s="97"/>
      <c r="F2" s="97"/>
      <c r="G2" s="97"/>
    </row>
    <row r="6" spans="1:8" x14ac:dyDescent="0.25">
      <c r="A6" s="98" t="s">
        <v>0</v>
      </c>
      <c r="B6" s="100" t="s">
        <v>1</v>
      </c>
      <c r="C6" s="98" t="s">
        <v>53</v>
      </c>
      <c r="D6" s="98" t="s">
        <v>3</v>
      </c>
      <c r="E6" s="102" t="s">
        <v>2</v>
      </c>
      <c r="F6" s="102" t="s">
        <v>24</v>
      </c>
      <c r="G6" s="102" t="s">
        <v>25</v>
      </c>
    </row>
    <row r="7" spans="1:8" x14ac:dyDescent="0.25">
      <c r="A7" s="99"/>
      <c r="B7" s="101"/>
      <c r="C7" s="98"/>
      <c r="D7" s="99"/>
      <c r="E7" s="103"/>
      <c r="F7" s="103"/>
      <c r="G7" s="103"/>
    </row>
    <row r="8" spans="1:8" x14ac:dyDescent="0.25">
      <c r="A8" s="29" t="s">
        <v>71</v>
      </c>
      <c r="B8" s="16"/>
      <c r="C8" s="9"/>
      <c r="D8" s="9"/>
      <c r="E8" s="30">
        <f>E9+E65+E88+E91</f>
        <v>1320755.507</v>
      </c>
      <c r="F8" s="25"/>
      <c r="G8" s="30">
        <f>G9+G65+G88+G91</f>
        <v>341366227.75999999</v>
      </c>
    </row>
    <row r="9" spans="1:8" x14ac:dyDescent="0.25">
      <c r="A9" s="51" t="s">
        <v>72</v>
      </c>
      <c r="B9" s="16"/>
      <c r="C9" s="16"/>
      <c r="D9" s="16"/>
      <c r="E9" s="30">
        <f>E19+E27+E35+E42+E50+E53+E56+E59+E62+E64</f>
        <v>120947</v>
      </c>
      <c r="F9" s="32">
        <f t="shared" ref="F9:F64" si="0">G9/E9</f>
        <v>1885.3332514241774</v>
      </c>
      <c r="G9" s="30">
        <f>G19+G27+G35+G42+G50+G53+G56+G59+G62+G64</f>
        <v>228025400.75999999</v>
      </c>
    </row>
    <row r="10" spans="1:8" ht="63.75" x14ac:dyDescent="0.25">
      <c r="A10" s="91" t="s">
        <v>26</v>
      </c>
      <c r="B10" s="87" t="s">
        <v>27</v>
      </c>
      <c r="C10" s="23" t="s">
        <v>44</v>
      </c>
      <c r="D10" s="9" t="s">
        <v>8</v>
      </c>
      <c r="E10" s="31">
        <v>186</v>
      </c>
      <c r="F10" s="32">
        <f t="shared" si="0"/>
        <v>115015.62903225806</v>
      </c>
      <c r="G10" s="33">
        <v>21392907</v>
      </c>
      <c r="H10" t="e">
        <f>E10+E20+E28+E36+#REF!+E43</f>
        <v>#REF!</v>
      </c>
    </row>
    <row r="11" spans="1:8" x14ac:dyDescent="0.25">
      <c r="A11" s="92"/>
      <c r="B11" s="95"/>
      <c r="C11" s="23" t="s">
        <v>45</v>
      </c>
      <c r="D11" s="9" t="s">
        <v>8</v>
      </c>
      <c r="E11" s="31">
        <v>4</v>
      </c>
      <c r="F11" s="32">
        <f t="shared" si="0"/>
        <v>173407</v>
      </c>
      <c r="G11" s="33">
        <v>693628</v>
      </c>
      <c r="H11">
        <f>E11+E21+E37</f>
        <v>5</v>
      </c>
    </row>
    <row r="12" spans="1:8" ht="51" x14ac:dyDescent="0.25">
      <c r="A12" s="92"/>
      <c r="B12" s="96"/>
      <c r="C12" s="23" t="s">
        <v>46</v>
      </c>
      <c r="D12" s="9" t="s">
        <v>8</v>
      </c>
      <c r="E12" s="31">
        <v>5</v>
      </c>
      <c r="F12" s="32">
        <f t="shared" si="0"/>
        <v>10080</v>
      </c>
      <c r="G12" s="33">
        <v>50400</v>
      </c>
      <c r="H12">
        <f>E12</f>
        <v>5</v>
      </c>
    </row>
    <row r="13" spans="1:8" ht="63.75" x14ac:dyDescent="0.25">
      <c r="A13" s="93"/>
      <c r="B13" s="87" t="s">
        <v>28</v>
      </c>
      <c r="C13" s="23" t="s">
        <v>44</v>
      </c>
      <c r="D13" s="9" t="s">
        <v>8</v>
      </c>
      <c r="E13" s="31">
        <v>296</v>
      </c>
      <c r="F13" s="32">
        <f t="shared" si="0"/>
        <v>125201.29054054055</v>
      </c>
      <c r="G13" s="33">
        <v>37059582</v>
      </c>
      <c r="H13" t="e">
        <f>E13+E22+E30+E39+#REF!+E45</f>
        <v>#REF!</v>
      </c>
    </row>
    <row r="14" spans="1:8" x14ac:dyDescent="0.25">
      <c r="A14" s="93"/>
      <c r="B14" s="95"/>
      <c r="C14" s="23" t="s">
        <v>45</v>
      </c>
      <c r="D14" s="9" t="s">
        <v>8</v>
      </c>
      <c r="E14" s="31">
        <v>9</v>
      </c>
      <c r="F14" s="32">
        <f t="shared" si="0"/>
        <v>115568.11111111111</v>
      </c>
      <c r="G14" s="33">
        <v>1040113</v>
      </c>
      <c r="H14" t="e">
        <f>E14+E23+E31+#REF!</f>
        <v>#REF!</v>
      </c>
    </row>
    <row r="15" spans="1:8" ht="51" x14ac:dyDescent="0.25">
      <c r="A15" s="93"/>
      <c r="B15" s="96"/>
      <c r="C15" s="23" t="s">
        <v>46</v>
      </c>
      <c r="D15" s="9" t="s">
        <v>8</v>
      </c>
      <c r="E15" s="31">
        <v>2</v>
      </c>
      <c r="F15" s="32">
        <f t="shared" si="0"/>
        <v>74750</v>
      </c>
      <c r="G15" s="33">
        <v>149500</v>
      </c>
      <c r="H15">
        <f>E15</f>
        <v>2</v>
      </c>
    </row>
    <row r="16" spans="1:8" ht="63.75" x14ac:dyDescent="0.25">
      <c r="A16" s="93"/>
      <c r="B16" s="87" t="s">
        <v>29</v>
      </c>
      <c r="C16" s="23" t="s">
        <v>44</v>
      </c>
      <c r="D16" s="9" t="s">
        <v>8</v>
      </c>
      <c r="E16" s="31">
        <v>37</v>
      </c>
      <c r="F16" s="32">
        <f t="shared" si="0"/>
        <v>91965.135135135133</v>
      </c>
      <c r="G16" s="33">
        <v>3402710</v>
      </c>
      <c r="H16">
        <f>E16</f>
        <v>37</v>
      </c>
    </row>
    <row r="17" spans="1:9" x14ac:dyDescent="0.25">
      <c r="A17" s="93"/>
      <c r="B17" s="84"/>
      <c r="C17" s="23" t="s">
        <v>45</v>
      </c>
      <c r="D17" s="9" t="s">
        <v>8</v>
      </c>
      <c r="E17" s="31">
        <v>1</v>
      </c>
      <c r="F17" s="32">
        <f t="shared" si="0"/>
        <v>104160</v>
      </c>
      <c r="G17" s="33">
        <v>104160</v>
      </c>
      <c r="H17">
        <f>E17</f>
        <v>1</v>
      </c>
    </row>
    <row r="18" spans="1:9" ht="30" x14ac:dyDescent="0.25">
      <c r="A18" s="93"/>
      <c r="B18" s="12" t="s">
        <v>49</v>
      </c>
      <c r="C18" s="23" t="s">
        <v>50</v>
      </c>
      <c r="D18" s="9" t="s">
        <v>8</v>
      </c>
      <c r="E18" s="31">
        <v>240</v>
      </c>
      <c r="F18" s="32">
        <f t="shared" si="0"/>
        <v>3520.8333333333335</v>
      </c>
      <c r="G18" s="33">
        <v>845000</v>
      </c>
    </row>
    <row r="19" spans="1:9" x14ac:dyDescent="0.25">
      <c r="A19" s="94"/>
      <c r="B19" s="17" t="s">
        <v>30</v>
      </c>
      <c r="C19" s="19"/>
      <c r="D19" s="34"/>
      <c r="E19" s="35">
        <f>SUM(E10:E18)</f>
        <v>780</v>
      </c>
      <c r="F19" s="25">
        <f t="shared" si="0"/>
        <v>82997.435897435891</v>
      </c>
      <c r="G19" s="36">
        <f>SUM(G10:G18)</f>
        <v>64738000</v>
      </c>
    </row>
    <row r="20" spans="1:9" ht="63.75" x14ac:dyDescent="0.25">
      <c r="A20" s="85" t="s">
        <v>31</v>
      </c>
      <c r="B20" s="87" t="s">
        <v>27</v>
      </c>
      <c r="C20" s="23" t="s">
        <v>44</v>
      </c>
      <c r="D20" s="9" t="s">
        <v>8</v>
      </c>
      <c r="E20" s="31">
        <v>5</v>
      </c>
      <c r="F20" s="32">
        <f t="shared" si="0"/>
        <v>742681.8</v>
      </c>
      <c r="G20" s="37">
        <v>3713409</v>
      </c>
    </row>
    <row r="21" spans="1:9" x14ac:dyDescent="0.25">
      <c r="A21" s="86"/>
      <c r="B21" s="96"/>
      <c r="C21" s="23" t="s">
        <v>45</v>
      </c>
      <c r="D21" s="9" t="s">
        <v>8</v>
      </c>
      <c r="E21" s="31"/>
      <c r="F21" s="32"/>
      <c r="G21" s="37"/>
    </row>
    <row r="22" spans="1:9" ht="63.75" x14ac:dyDescent="0.25">
      <c r="A22" s="86"/>
      <c r="B22" s="87" t="s">
        <v>28</v>
      </c>
      <c r="C22" s="23" t="s">
        <v>44</v>
      </c>
      <c r="D22" s="9" t="s">
        <v>8</v>
      </c>
      <c r="E22" s="31">
        <v>5</v>
      </c>
      <c r="F22" s="32">
        <f t="shared" si="0"/>
        <v>1021781.8</v>
      </c>
      <c r="G22" s="37">
        <v>5108909</v>
      </c>
    </row>
    <row r="23" spans="1:9" x14ac:dyDescent="0.25">
      <c r="A23" s="86"/>
      <c r="B23" s="84"/>
      <c r="C23" s="23" t="s">
        <v>45</v>
      </c>
      <c r="D23" s="9" t="s">
        <v>8</v>
      </c>
      <c r="E23" s="31">
        <v>1</v>
      </c>
      <c r="F23" s="32">
        <f t="shared" si="0"/>
        <v>1352582</v>
      </c>
      <c r="G23" s="37">
        <v>1352582</v>
      </c>
    </row>
    <row r="24" spans="1:9" ht="75" x14ac:dyDescent="0.25">
      <c r="A24" s="86"/>
      <c r="B24" s="1" t="s">
        <v>32</v>
      </c>
      <c r="C24" s="23" t="s">
        <v>44</v>
      </c>
      <c r="D24" s="9" t="s">
        <v>8</v>
      </c>
      <c r="E24" s="31">
        <v>7</v>
      </c>
      <c r="F24" s="32">
        <f t="shared" si="0"/>
        <v>450442.85714285716</v>
      </c>
      <c r="G24" s="37">
        <v>3153100</v>
      </c>
      <c r="H24" t="e">
        <f>E24+E32+#REF!+E47+E51+#REF!+E54+E57+#REF!</f>
        <v>#REF!</v>
      </c>
    </row>
    <row r="25" spans="1:9" x14ac:dyDescent="0.25">
      <c r="A25" s="86"/>
      <c r="B25" s="1" t="s">
        <v>33</v>
      </c>
      <c r="C25" s="20"/>
      <c r="D25" s="9" t="s">
        <v>8</v>
      </c>
      <c r="E25" s="31">
        <v>7</v>
      </c>
      <c r="F25" s="32">
        <f t="shared" si="0"/>
        <v>155428.57142857142</v>
      </c>
      <c r="G25" s="37">
        <v>1088000</v>
      </c>
    </row>
    <row r="26" spans="1:9" ht="30" x14ac:dyDescent="0.25">
      <c r="A26" s="70"/>
      <c r="B26" s="12" t="s">
        <v>49</v>
      </c>
      <c r="C26" s="23" t="s">
        <v>50</v>
      </c>
      <c r="D26" s="9" t="s">
        <v>8</v>
      </c>
      <c r="E26" s="31">
        <v>7</v>
      </c>
      <c r="F26" s="32">
        <f t="shared" si="0"/>
        <v>5000</v>
      </c>
      <c r="G26" s="37">
        <v>35000</v>
      </c>
    </row>
    <row r="27" spans="1:9" x14ac:dyDescent="0.25">
      <c r="A27" s="71"/>
      <c r="B27" s="2" t="s">
        <v>30</v>
      </c>
      <c r="C27" s="21"/>
      <c r="D27" s="38"/>
      <c r="E27" s="35">
        <f>SUM(E20:E26)</f>
        <v>32</v>
      </c>
      <c r="F27" s="25">
        <f t="shared" si="0"/>
        <v>451593.75</v>
      </c>
      <c r="G27" s="25">
        <f>SUM(G20:G26)</f>
        <v>14451000</v>
      </c>
    </row>
    <row r="28" spans="1:9" ht="75" customHeight="1" x14ac:dyDescent="0.25">
      <c r="A28" s="85" t="s">
        <v>34</v>
      </c>
      <c r="B28" s="89" t="s">
        <v>27</v>
      </c>
      <c r="C28" s="23" t="s">
        <v>44</v>
      </c>
      <c r="D28" s="9" t="s">
        <v>8</v>
      </c>
      <c r="E28" s="31">
        <v>10</v>
      </c>
      <c r="F28" s="32">
        <f t="shared" si="0"/>
        <v>504246.2</v>
      </c>
      <c r="G28" s="37">
        <v>5042462</v>
      </c>
    </row>
    <row r="29" spans="1:9" x14ac:dyDescent="0.25">
      <c r="A29" s="86"/>
      <c r="B29" s="90"/>
      <c r="C29" s="23" t="s">
        <v>45</v>
      </c>
      <c r="D29" s="52" t="s">
        <v>8</v>
      </c>
      <c r="E29" s="31">
        <v>1</v>
      </c>
      <c r="F29" s="32">
        <f t="shared" si="0"/>
        <v>392776</v>
      </c>
      <c r="G29" s="37">
        <v>392776</v>
      </c>
    </row>
    <row r="30" spans="1:9" ht="63.75" x14ac:dyDescent="0.25">
      <c r="A30" s="86"/>
      <c r="B30" s="87" t="s">
        <v>28</v>
      </c>
      <c r="C30" s="23" t="s">
        <v>44</v>
      </c>
      <c r="D30" s="9" t="s">
        <v>8</v>
      </c>
      <c r="E30" s="31">
        <v>10</v>
      </c>
      <c r="F30" s="32">
        <f t="shared" si="0"/>
        <v>831746.2</v>
      </c>
      <c r="G30" s="37">
        <v>8317462</v>
      </c>
    </row>
    <row r="31" spans="1:9" x14ac:dyDescent="0.25">
      <c r="A31" s="86"/>
      <c r="B31" s="84"/>
      <c r="C31" s="23" t="s">
        <v>45</v>
      </c>
      <c r="D31" s="9" t="s">
        <v>8</v>
      </c>
      <c r="E31" s="31"/>
      <c r="F31" s="32"/>
      <c r="G31" s="37"/>
    </row>
    <row r="32" spans="1:9" ht="75" x14ac:dyDescent="0.25">
      <c r="A32" s="86"/>
      <c r="B32" s="11" t="s">
        <v>32</v>
      </c>
      <c r="C32" s="20"/>
      <c r="D32" s="9" t="s">
        <v>8</v>
      </c>
      <c r="E32" s="31">
        <v>3</v>
      </c>
      <c r="F32" s="32">
        <f t="shared" si="0"/>
        <v>913666.66666666663</v>
      </c>
      <c r="G32" s="37">
        <v>2741000</v>
      </c>
      <c r="H32">
        <f>I32/E32</f>
        <v>791200</v>
      </c>
      <c r="I32">
        <v>2373600</v>
      </c>
    </row>
    <row r="33" spans="1:9" x14ac:dyDescent="0.25">
      <c r="A33" s="86"/>
      <c r="B33" s="1" t="s">
        <v>33</v>
      </c>
      <c r="C33" s="20"/>
      <c r="D33" s="9" t="s">
        <v>8</v>
      </c>
      <c r="E33" s="31">
        <v>3</v>
      </c>
      <c r="F33" s="32">
        <f t="shared" si="0"/>
        <v>305166.66666666669</v>
      </c>
      <c r="G33" s="37">
        <v>915500</v>
      </c>
      <c r="H33">
        <f>I33/E33</f>
        <v>395000</v>
      </c>
      <c r="I33">
        <v>1185000</v>
      </c>
    </row>
    <row r="34" spans="1:9" ht="30" x14ac:dyDescent="0.25">
      <c r="A34" s="71"/>
      <c r="B34" s="12" t="s">
        <v>49</v>
      </c>
      <c r="C34" s="23" t="s">
        <v>50</v>
      </c>
      <c r="D34" s="9" t="s">
        <v>8</v>
      </c>
      <c r="E34" s="31">
        <v>15</v>
      </c>
      <c r="F34" s="32">
        <f t="shared" si="0"/>
        <v>4433.333333333333</v>
      </c>
      <c r="G34" s="37">
        <v>66500</v>
      </c>
    </row>
    <row r="35" spans="1:9" x14ac:dyDescent="0.25">
      <c r="A35" s="2"/>
      <c r="B35" s="2" t="s">
        <v>30</v>
      </c>
      <c r="C35" s="21"/>
      <c r="D35" s="38"/>
      <c r="E35" s="39">
        <f>SUM(E28:E34)</f>
        <v>42</v>
      </c>
      <c r="F35" s="25">
        <f t="shared" si="0"/>
        <v>416088.09523809527</v>
      </c>
      <c r="G35" s="40">
        <f>SUM(G28:G34)</f>
        <v>17475700</v>
      </c>
      <c r="I35">
        <f>SUM(I32:I33)</f>
        <v>3558600</v>
      </c>
    </row>
    <row r="36" spans="1:9" ht="63.75" x14ac:dyDescent="0.25">
      <c r="A36" s="69" t="s">
        <v>35</v>
      </c>
      <c r="B36" s="83" t="s">
        <v>27</v>
      </c>
      <c r="C36" s="23" t="s">
        <v>44</v>
      </c>
      <c r="D36" s="38" t="s">
        <v>8</v>
      </c>
      <c r="E36" s="31">
        <v>13</v>
      </c>
      <c r="F36" s="32">
        <f t="shared" si="0"/>
        <v>289472.07692307694</v>
      </c>
      <c r="G36" s="37">
        <v>3763137</v>
      </c>
    </row>
    <row r="37" spans="1:9" x14ac:dyDescent="0.25">
      <c r="A37" s="72"/>
      <c r="B37" s="88"/>
      <c r="C37" s="23" t="s">
        <v>45</v>
      </c>
      <c r="D37" s="38" t="s">
        <v>8</v>
      </c>
      <c r="E37" s="31">
        <v>1</v>
      </c>
      <c r="F37" s="32">
        <f t="shared" si="0"/>
        <v>316703</v>
      </c>
      <c r="G37" s="37">
        <v>316703</v>
      </c>
    </row>
    <row r="38" spans="1:9" ht="51" x14ac:dyDescent="0.25">
      <c r="A38" s="72"/>
      <c r="B38" s="84"/>
      <c r="C38" s="23" t="s">
        <v>46</v>
      </c>
      <c r="D38" s="9" t="s">
        <v>8</v>
      </c>
      <c r="E38" s="31">
        <v>1</v>
      </c>
      <c r="F38" s="32">
        <f t="shared" si="0"/>
        <v>108500</v>
      </c>
      <c r="G38" s="37">
        <v>108500</v>
      </c>
    </row>
    <row r="39" spans="1:9" ht="63.75" x14ac:dyDescent="0.25">
      <c r="A39" s="72"/>
      <c r="B39" s="83" t="s">
        <v>28</v>
      </c>
      <c r="C39" s="23" t="s">
        <v>44</v>
      </c>
      <c r="D39" s="38" t="s">
        <v>8</v>
      </c>
      <c r="E39" s="31">
        <v>20</v>
      </c>
      <c r="F39" s="32">
        <f t="shared" si="0"/>
        <v>478857.85</v>
      </c>
      <c r="G39" s="37">
        <v>9577157</v>
      </c>
    </row>
    <row r="40" spans="1:9" x14ac:dyDescent="0.25">
      <c r="A40" s="72"/>
      <c r="B40" s="84"/>
      <c r="C40" s="23" t="s">
        <v>45</v>
      </c>
      <c r="D40" s="38" t="s">
        <v>8</v>
      </c>
      <c r="E40" s="31">
        <v>1</v>
      </c>
      <c r="F40" s="32">
        <f t="shared" si="0"/>
        <v>436503</v>
      </c>
      <c r="G40" s="37">
        <v>436503</v>
      </c>
    </row>
    <row r="41" spans="1:9" ht="30" x14ac:dyDescent="0.25">
      <c r="A41" s="71"/>
      <c r="B41" s="1" t="s">
        <v>49</v>
      </c>
      <c r="C41" s="23" t="s">
        <v>50</v>
      </c>
      <c r="D41" s="9" t="s">
        <v>8</v>
      </c>
      <c r="E41" s="31">
        <v>25</v>
      </c>
      <c r="F41" s="32">
        <f t="shared" si="0"/>
        <v>3500</v>
      </c>
      <c r="G41" s="37">
        <v>87500</v>
      </c>
    </row>
    <row r="42" spans="1:9" x14ac:dyDescent="0.25">
      <c r="A42" s="2"/>
      <c r="B42" s="2" t="s">
        <v>30</v>
      </c>
      <c r="C42" s="21"/>
      <c r="D42" s="38"/>
      <c r="E42" s="35">
        <f>SUM(E36:E41)</f>
        <v>61</v>
      </c>
      <c r="F42" s="25">
        <f t="shared" si="0"/>
        <v>234254.09836065574</v>
      </c>
      <c r="G42" s="25">
        <f>SUM(G36:G41)</f>
        <v>14289500</v>
      </c>
    </row>
    <row r="43" spans="1:9" ht="63.75" x14ac:dyDescent="0.25">
      <c r="A43" s="69" t="s">
        <v>36</v>
      </c>
      <c r="B43" s="83" t="s">
        <v>27</v>
      </c>
      <c r="C43" s="23" t="s">
        <v>44</v>
      </c>
      <c r="D43" s="38" t="s">
        <v>8</v>
      </c>
      <c r="E43" s="41">
        <v>3</v>
      </c>
      <c r="F43" s="32">
        <f t="shared" si="0"/>
        <v>492413.33333333331</v>
      </c>
      <c r="G43" s="37">
        <v>1477240</v>
      </c>
    </row>
    <row r="44" spans="1:9" x14ac:dyDescent="0.25">
      <c r="A44" s="72"/>
      <c r="B44" s="84"/>
      <c r="C44" s="23" t="s">
        <v>45</v>
      </c>
      <c r="D44" s="38"/>
      <c r="E44" s="31"/>
      <c r="F44" s="32"/>
      <c r="G44" s="37"/>
    </row>
    <row r="45" spans="1:9" ht="63.75" x14ac:dyDescent="0.25">
      <c r="A45" s="72"/>
      <c r="B45" s="83" t="s">
        <v>28</v>
      </c>
      <c r="C45" s="23" t="s">
        <v>44</v>
      </c>
      <c r="D45" s="38" t="s">
        <v>8</v>
      </c>
      <c r="E45" s="31">
        <v>7</v>
      </c>
      <c r="F45" s="32">
        <f t="shared" si="0"/>
        <v>1341494.2857142857</v>
      </c>
      <c r="G45" s="37">
        <v>9390460</v>
      </c>
    </row>
    <row r="46" spans="1:9" x14ac:dyDescent="0.25">
      <c r="A46" s="72"/>
      <c r="B46" s="84"/>
      <c r="C46" s="23" t="s">
        <v>45</v>
      </c>
      <c r="D46" s="38"/>
      <c r="E46" s="31"/>
      <c r="F46" s="32"/>
      <c r="G46" s="37"/>
    </row>
    <row r="47" spans="1:9" ht="75" x14ac:dyDescent="0.25">
      <c r="A47" s="72"/>
      <c r="B47" s="10" t="s">
        <v>32</v>
      </c>
      <c r="C47" s="23" t="s">
        <v>44</v>
      </c>
      <c r="D47" s="38" t="s">
        <v>8</v>
      </c>
      <c r="E47" s="31">
        <v>5</v>
      </c>
      <c r="F47" s="32">
        <f t="shared" si="0"/>
        <v>547240</v>
      </c>
      <c r="G47" s="37">
        <v>2736200</v>
      </c>
    </row>
    <row r="48" spans="1:9" x14ac:dyDescent="0.25">
      <c r="A48" s="72"/>
      <c r="B48" s="3" t="s">
        <v>33</v>
      </c>
      <c r="C48" s="22"/>
      <c r="D48" s="38" t="s">
        <v>8</v>
      </c>
      <c r="E48" s="31">
        <v>5</v>
      </c>
      <c r="F48" s="32">
        <f t="shared" si="0"/>
        <v>234000</v>
      </c>
      <c r="G48" s="37">
        <v>1170000</v>
      </c>
    </row>
    <row r="49" spans="1:9" ht="30" x14ac:dyDescent="0.25">
      <c r="A49" s="70"/>
      <c r="B49" s="12" t="s">
        <v>49</v>
      </c>
      <c r="C49" s="23" t="s">
        <v>50</v>
      </c>
      <c r="D49" s="9" t="s">
        <v>8</v>
      </c>
      <c r="E49" s="31">
        <v>8</v>
      </c>
      <c r="F49" s="32">
        <f t="shared" si="0"/>
        <v>4375</v>
      </c>
      <c r="G49" s="37">
        <v>35000</v>
      </c>
    </row>
    <row r="50" spans="1:9" x14ac:dyDescent="0.25">
      <c r="A50" s="71"/>
      <c r="B50" s="17" t="s">
        <v>30</v>
      </c>
      <c r="C50" s="19"/>
      <c r="D50" s="42"/>
      <c r="E50" s="35">
        <f>SUM(E43:E49)</f>
        <v>28</v>
      </c>
      <c r="F50" s="25">
        <f t="shared" si="0"/>
        <v>528889.28571428568</v>
      </c>
      <c r="G50" s="25">
        <f>SUM(G43:G49)</f>
        <v>14808900</v>
      </c>
    </row>
    <row r="51" spans="1:9" ht="75" x14ac:dyDescent="0.25">
      <c r="A51" s="69" t="s">
        <v>37</v>
      </c>
      <c r="B51" s="3" t="s">
        <v>32</v>
      </c>
      <c r="C51" s="22"/>
      <c r="D51" s="38" t="s">
        <v>8</v>
      </c>
      <c r="E51" s="31">
        <v>64</v>
      </c>
      <c r="F51" s="32">
        <f t="shared" si="0"/>
        <v>231528.125</v>
      </c>
      <c r="G51" s="37">
        <v>14817800</v>
      </c>
      <c r="H51">
        <f>I51/E51</f>
        <v>112585.6875</v>
      </c>
      <c r="I51">
        <v>7205484</v>
      </c>
    </row>
    <row r="52" spans="1:9" x14ac:dyDescent="0.25">
      <c r="A52" s="70"/>
      <c r="B52" s="3" t="s">
        <v>33</v>
      </c>
      <c r="C52" s="22"/>
      <c r="D52" s="38" t="s">
        <v>8</v>
      </c>
      <c r="E52" s="31">
        <v>64</v>
      </c>
      <c r="F52" s="32">
        <f t="shared" si="0"/>
        <v>101518.75</v>
      </c>
      <c r="G52" s="37">
        <v>6497200</v>
      </c>
      <c r="H52">
        <f>I52/E52</f>
        <v>46249.5625</v>
      </c>
      <c r="I52">
        <v>2959972</v>
      </c>
    </row>
    <row r="53" spans="1:9" x14ac:dyDescent="0.25">
      <c r="A53" s="71"/>
      <c r="B53" s="17" t="s">
        <v>30</v>
      </c>
      <c r="C53" s="19"/>
      <c r="D53" s="42"/>
      <c r="E53" s="43">
        <f>SUM(E51:E52)</f>
        <v>128</v>
      </c>
      <c r="F53" s="25">
        <f t="shared" si="0"/>
        <v>166523.4375</v>
      </c>
      <c r="G53" s="44">
        <f>SUM(G51:G52)</f>
        <v>21315000</v>
      </c>
    </row>
    <row r="54" spans="1:9" ht="75" x14ac:dyDescent="0.25">
      <c r="A54" s="69" t="s">
        <v>38</v>
      </c>
      <c r="B54" s="3" t="s">
        <v>32</v>
      </c>
      <c r="C54" s="22"/>
      <c r="D54" s="38" t="s">
        <v>8</v>
      </c>
      <c r="E54" s="31">
        <v>103</v>
      </c>
      <c r="F54" s="32">
        <f t="shared" si="0"/>
        <v>149960.19417475729</v>
      </c>
      <c r="G54" s="37">
        <v>15445900</v>
      </c>
      <c r="H54">
        <f>I54/E54</f>
        <v>107389.32038834952</v>
      </c>
      <c r="I54">
        <v>11061100</v>
      </c>
    </row>
    <row r="55" spans="1:9" x14ac:dyDescent="0.25">
      <c r="A55" s="70"/>
      <c r="B55" s="3" t="s">
        <v>33</v>
      </c>
      <c r="C55" s="22"/>
      <c r="D55" s="38" t="s">
        <v>8</v>
      </c>
      <c r="E55" s="31">
        <v>103</v>
      </c>
      <c r="F55" s="32">
        <f t="shared" si="0"/>
        <v>81146.601941747576</v>
      </c>
      <c r="G55" s="37">
        <v>8358100</v>
      </c>
      <c r="H55">
        <f>I55/E55</f>
        <v>44291.262135922327</v>
      </c>
      <c r="I55">
        <v>4562000</v>
      </c>
    </row>
    <row r="56" spans="1:9" x14ac:dyDescent="0.25">
      <c r="A56" s="71"/>
      <c r="B56" s="17" t="s">
        <v>30</v>
      </c>
      <c r="C56" s="21"/>
      <c r="D56" s="38"/>
      <c r="E56" s="39">
        <f>SUM(E54:E55)</f>
        <v>206</v>
      </c>
      <c r="F56" s="25">
        <f t="shared" si="0"/>
        <v>115553.39805825242</v>
      </c>
      <c r="G56" s="40">
        <f>SUM(G54:G55)</f>
        <v>23804000</v>
      </c>
    </row>
    <row r="57" spans="1:9" ht="75" x14ac:dyDescent="0.25">
      <c r="A57" s="69" t="s">
        <v>39</v>
      </c>
      <c r="B57" s="3" t="s">
        <v>32</v>
      </c>
      <c r="C57" s="22"/>
      <c r="D57" s="38" t="s">
        <v>8</v>
      </c>
      <c r="E57" s="31">
        <v>54</v>
      </c>
      <c r="F57" s="32">
        <f t="shared" si="0"/>
        <v>159237.03703703705</v>
      </c>
      <c r="G57" s="37">
        <v>8598800</v>
      </c>
      <c r="H57">
        <f>I57/E57</f>
        <v>105890.74074074074</v>
      </c>
      <c r="I57">
        <v>5718100</v>
      </c>
    </row>
    <row r="58" spans="1:9" x14ac:dyDescent="0.25">
      <c r="A58" s="70"/>
      <c r="B58" s="3" t="s">
        <v>33</v>
      </c>
      <c r="C58" s="22"/>
      <c r="D58" s="38" t="s">
        <v>8</v>
      </c>
      <c r="E58" s="31">
        <v>54</v>
      </c>
      <c r="F58" s="32">
        <f t="shared" si="0"/>
        <v>86407.407407407401</v>
      </c>
      <c r="G58" s="37">
        <v>4666000</v>
      </c>
      <c r="H58">
        <f>I58/E58</f>
        <v>47092.592592592591</v>
      </c>
      <c r="I58">
        <v>2543000</v>
      </c>
    </row>
    <row r="59" spans="1:9" x14ac:dyDescent="0.25">
      <c r="A59" s="71"/>
      <c r="B59" s="17" t="s">
        <v>30</v>
      </c>
      <c r="C59" s="19"/>
      <c r="D59" s="42"/>
      <c r="E59" s="43">
        <f>SUM(E57:E58)</f>
        <v>108</v>
      </c>
      <c r="F59" s="25">
        <f t="shared" si="0"/>
        <v>122822.22222222222</v>
      </c>
      <c r="G59" s="44">
        <f>SUM(G57:G58)</f>
        <v>13264800</v>
      </c>
    </row>
    <row r="60" spans="1:9" ht="60" x14ac:dyDescent="0.25">
      <c r="A60" s="69" t="s">
        <v>40</v>
      </c>
      <c r="B60" s="3" t="s">
        <v>73</v>
      </c>
      <c r="C60" s="22"/>
      <c r="D60" s="38" t="s">
        <v>41</v>
      </c>
      <c r="E60" s="31">
        <v>119484</v>
      </c>
      <c r="F60" s="32">
        <f t="shared" si="0"/>
        <v>155.80413076227782</v>
      </c>
      <c r="G60" s="37">
        <v>18616100.760000002</v>
      </c>
    </row>
    <row r="61" spans="1:9" ht="30" x14ac:dyDescent="0.25">
      <c r="A61" s="72"/>
      <c r="B61" s="54" t="s">
        <v>49</v>
      </c>
      <c r="C61" s="22"/>
      <c r="D61" s="53" t="s">
        <v>8</v>
      </c>
      <c r="E61" s="31">
        <v>70</v>
      </c>
      <c r="F61" s="32">
        <f t="shared" si="0"/>
        <v>1142.8571428571429</v>
      </c>
      <c r="G61" s="37">
        <v>80000</v>
      </c>
    </row>
    <row r="62" spans="1:9" x14ac:dyDescent="0.25">
      <c r="A62" s="71"/>
      <c r="B62" s="17" t="s">
        <v>30</v>
      </c>
      <c r="C62" s="19"/>
      <c r="D62" s="42"/>
      <c r="E62" s="35">
        <f>E60+E61</f>
        <v>119554</v>
      </c>
      <c r="F62" s="25">
        <f t="shared" si="0"/>
        <v>156.38205965505128</v>
      </c>
      <c r="G62" s="35">
        <f>G60+G61</f>
        <v>18696100.760000002</v>
      </c>
    </row>
    <row r="63" spans="1:9" ht="105" x14ac:dyDescent="0.25">
      <c r="A63" s="2" t="s">
        <v>42</v>
      </c>
      <c r="B63" s="3" t="s">
        <v>43</v>
      </c>
      <c r="C63" s="22"/>
      <c r="D63" s="38" t="s">
        <v>6</v>
      </c>
      <c r="E63" s="41">
        <v>8</v>
      </c>
      <c r="F63" s="32">
        <f t="shared" si="0"/>
        <v>3147800</v>
      </c>
      <c r="G63" s="37">
        <v>25182400</v>
      </c>
    </row>
    <row r="64" spans="1:9" x14ac:dyDescent="0.25">
      <c r="A64" s="2"/>
      <c r="B64" s="17" t="s">
        <v>30</v>
      </c>
      <c r="C64" s="19"/>
      <c r="D64" s="42"/>
      <c r="E64" s="35">
        <f>E63</f>
        <v>8</v>
      </c>
      <c r="F64" s="25">
        <f t="shared" si="0"/>
        <v>3147800</v>
      </c>
      <c r="G64" s="25">
        <f>G63</f>
        <v>25182400</v>
      </c>
    </row>
    <row r="65" spans="1:7" x14ac:dyDescent="0.25">
      <c r="A65" s="45" t="s">
        <v>70</v>
      </c>
      <c r="B65" s="27"/>
      <c r="C65" s="27"/>
      <c r="D65" s="27"/>
      <c r="E65" s="46">
        <f>E66+E79+E85</f>
        <v>497778</v>
      </c>
      <c r="F65" s="26">
        <f t="shared" ref="F65:F87" si="1">G65/E65</f>
        <v>210.12967025461148</v>
      </c>
      <c r="G65" s="26">
        <f>G66+G79+G85</f>
        <v>104597927</v>
      </c>
    </row>
    <row r="66" spans="1:7" x14ac:dyDescent="0.25">
      <c r="A66" s="17" t="s">
        <v>69</v>
      </c>
      <c r="B66" s="17"/>
      <c r="C66" s="17"/>
      <c r="D66" s="17"/>
      <c r="E66" s="30">
        <f>E71+E74+E78</f>
        <v>489149</v>
      </c>
      <c r="F66" s="25">
        <f t="shared" si="1"/>
        <v>167.85623399005212</v>
      </c>
      <c r="G66" s="25">
        <f t="shared" ref="G66" si="2">G71+G74+G78</f>
        <v>82106709</v>
      </c>
    </row>
    <row r="67" spans="1:7" ht="96" customHeight="1" x14ac:dyDescent="0.25">
      <c r="A67" s="69" t="s">
        <v>4</v>
      </c>
      <c r="B67" s="62" t="s">
        <v>5</v>
      </c>
      <c r="C67" s="18"/>
      <c r="D67" s="18" t="s">
        <v>6</v>
      </c>
      <c r="E67" s="55">
        <v>141</v>
      </c>
      <c r="F67" s="25">
        <f t="shared" si="1"/>
        <v>43026.480070921985</v>
      </c>
      <c r="G67" s="32">
        <v>6066733.6900000004</v>
      </c>
    </row>
    <row r="68" spans="1:7" x14ac:dyDescent="0.25">
      <c r="A68" s="72"/>
      <c r="B68" s="63"/>
      <c r="C68" s="18"/>
      <c r="D68" s="18" t="s">
        <v>8</v>
      </c>
      <c r="E68" s="55">
        <v>1268</v>
      </c>
      <c r="F68" s="25">
        <f t="shared" si="1"/>
        <v>4818.6674684542586</v>
      </c>
      <c r="G68" s="32">
        <v>6110070.3499999996</v>
      </c>
    </row>
    <row r="69" spans="1:7" x14ac:dyDescent="0.25">
      <c r="A69" s="72"/>
      <c r="B69" s="62" t="s">
        <v>7</v>
      </c>
      <c r="C69" s="18"/>
      <c r="D69" s="18" t="s">
        <v>6</v>
      </c>
      <c r="E69" s="55">
        <v>4386</v>
      </c>
      <c r="F69" s="25">
        <f t="shared" si="1"/>
        <v>3078.180579115367</v>
      </c>
      <c r="G69" s="32">
        <v>13500900.02</v>
      </c>
    </row>
    <row r="70" spans="1:7" ht="36" customHeight="1" x14ac:dyDescent="0.25">
      <c r="A70" s="81"/>
      <c r="B70" s="63"/>
      <c r="C70" s="18"/>
      <c r="D70" s="18" t="s">
        <v>8</v>
      </c>
      <c r="E70" s="55">
        <v>251134</v>
      </c>
      <c r="F70" s="25">
        <f t="shared" si="1"/>
        <v>97.021733218122591</v>
      </c>
      <c r="G70" s="32">
        <v>24365455.949999999</v>
      </c>
    </row>
    <row r="71" spans="1:7" x14ac:dyDescent="0.25">
      <c r="A71" s="17" t="s">
        <v>9</v>
      </c>
      <c r="B71" s="6"/>
      <c r="C71" s="47"/>
      <c r="D71" s="47"/>
      <c r="E71" s="30">
        <f>SUM(E67:E70)</f>
        <v>256929</v>
      </c>
      <c r="F71" s="25">
        <f t="shared" si="1"/>
        <v>194.77427620081812</v>
      </c>
      <c r="G71" s="25">
        <f t="shared" ref="G71" si="3">SUM(G67:G70)</f>
        <v>50043160.009999998</v>
      </c>
    </row>
    <row r="72" spans="1:7" ht="60" x14ac:dyDescent="0.25">
      <c r="A72" s="69" t="s">
        <v>10</v>
      </c>
      <c r="B72" s="5" t="s">
        <v>11</v>
      </c>
      <c r="C72" s="18"/>
      <c r="D72" s="18" t="s">
        <v>8</v>
      </c>
      <c r="E72" s="55">
        <v>21200</v>
      </c>
      <c r="F72" s="25">
        <f t="shared" si="1"/>
        <v>212.31255047169813</v>
      </c>
      <c r="G72" s="32">
        <v>4501026.07</v>
      </c>
    </row>
    <row r="73" spans="1:7" ht="72" x14ac:dyDescent="0.25">
      <c r="A73" s="81"/>
      <c r="B73" s="5" t="s">
        <v>12</v>
      </c>
      <c r="C73" s="18"/>
      <c r="D73" s="18" t="s">
        <v>6</v>
      </c>
      <c r="E73" s="55">
        <v>4514</v>
      </c>
      <c r="F73" s="25">
        <f t="shared" si="1"/>
        <v>375.97871732388126</v>
      </c>
      <c r="G73" s="32">
        <v>1697167.93</v>
      </c>
    </row>
    <row r="74" spans="1:7" x14ac:dyDescent="0.25">
      <c r="A74" s="17" t="s">
        <v>9</v>
      </c>
      <c r="B74" s="6"/>
      <c r="C74" s="47"/>
      <c r="D74" s="47"/>
      <c r="E74" s="30">
        <f>SUM(E72:E73)</f>
        <v>25714</v>
      </c>
      <c r="F74" s="25">
        <f t="shared" si="1"/>
        <v>241.04355603951154</v>
      </c>
      <c r="G74" s="25">
        <f t="shared" ref="G74" si="4">SUM(G72:G73)</f>
        <v>6198194</v>
      </c>
    </row>
    <row r="75" spans="1:7" ht="84" x14ac:dyDescent="0.25">
      <c r="A75" s="69" t="s">
        <v>13</v>
      </c>
      <c r="B75" s="5" t="s">
        <v>14</v>
      </c>
      <c r="C75" s="18"/>
      <c r="D75" s="18" t="s">
        <v>8</v>
      </c>
      <c r="E75" s="55">
        <v>80546</v>
      </c>
      <c r="F75" s="32">
        <f t="shared" si="1"/>
        <v>195.50925793956247</v>
      </c>
      <c r="G75" s="32">
        <v>15747488.689999999</v>
      </c>
    </row>
    <row r="76" spans="1:7" ht="96" x14ac:dyDescent="0.25">
      <c r="A76" s="82"/>
      <c r="B76" s="5" t="s">
        <v>15</v>
      </c>
      <c r="C76" s="18"/>
      <c r="D76" s="18" t="s">
        <v>6</v>
      </c>
      <c r="E76" s="55">
        <v>90270</v>
      </c>
      <c r="F76" s="32">
        <f t="shared" si="1"/>
        <v>88.350531959676516</v>
      </c>
      <c r="G76" s="32">
        <v>7975402.5199999996</v>
      </c>
    </row>
    <row r="77" spans="1:7" ht="36" x14ac:dyDescent="0.25">
      <c r="A77" s="81"/>
      <c r="B77" s="5" t="s">
        <v>16</v>
      </c>
      <c r="C77" s="18"/>
      <c r="D77" s="18" t="s">
        <v>6</v>
      </c>
      <c r="E77" s="55">
        <v>35690</v>
      </c>
      <c r="F77" s="32">
        <f t="shared" si="1"/>
        <v>60.029806108153537</v>
      </c>
      <c r="G77" s="32">
        <v>2142463.7799999998</v>
      </c>
    </row>
    <row r="78" spans="1:7" x14ac:dyDescent="0.25">
      <c r="A78" s="17" t="s">
        <v>9</v>
      </c>
      <c r="B78" s="6"/>
      <c r="C78" s="47"/>
      <c r="D78" s="47"/>
      <c r="E78" s="30">
        <f>SUM(E75:E77)</f>
        <v>206506</v>
      </c>
      <c r="F78" s="25">
        <f t="shared" si="1"/>
        <v>125.25231707553293</v>
      </c>
      <c r="G78" s="25">
        <f t="shared" ref="G78" si="5">SUM(G75:G77)</f>
        <v>25865354.990000002</v>
      </c>
    </row>
    <row r="79" spans="1:7" x14ac:dyDescent="0.25">
      <c r="A79" s="48" t="s">
        <v>68</v>
      </c>
      <c r="B79" s="6"/>
      <c r="C79" s="47"/>
      <c r="D79" s="47"/>
      <c r="E79" s="30">
        <f>SUM(E80:E84)</f>
        <v>8463</v>
      </c>
      <c r="F79" s="25">
        <f t="shared" si="1"/>
        <v>1771.7871913033202</v>
      </c>
      <c r="G79" s="25">
        <f>SUM(G80:G84)</f>
        <v>14994635</v>
      </c>
    </row>
    <row r="80" spans="1:7" ht="72" customHeight="1" x14ac:dyDescent="0.25">
      <c r="A80" s="64" t="s">
        <v>17</v>
      </c>
      <c r="B80" s="67" t="s">
        <v>75</v>
      </c>
      <c r="C80" s="56"/>
      <c r="D80" s="8" t="s">
        <v>74</v>
      </c>
      <c r="E80" s="55">
        <v>3917</v>
      </c>
      <c r="F80" s="32">
        <f t="shared" si="1"/>
        <v>572.36316824100072</v>
      </c>
      <c r="G80" s="32">
        <v>2241946.5299999998</v>
      </c>
    </row>
    <row r="81" spans="1:7" x14ac:dyDescent="0.25">
      <c r="A81" s="65"/>
      <c r="B81" s="68"/>
      <c r="C81" s="56" t="s">
        <v>66</v>
      </c>
      <c r="D81" s="8" t="s">
        <v>78</v>
      </c>
      <c r="E81" s="55">
        <v>27</v>
      </c>
      <c r="F81" s="32">
        <f t="shared" si="1"/>
        <v>69679.064444444448</v>
      </c>
      <c r="G81" s="32">
        <v>1881334.74</v>
      </c>
    </row>
    <row r="82" spans="1:7" ht="84" customHeight="1" x14ac:dyDescent="0.25">
      <c r="A82" s="65"/>
      <c r="B82" s="67" t="s">
        <v>76</v>
      </c>
      <c r="C82" s="56"/>
      <c r="D82" s="8" t="s">
        <v>74</v>
      </c>
      <c r="E82" s="55">
        <v>1745</v>
      </c>
      <c r="F82" s="32">
        <f t="shared" si="1"/>
        <v>1241.7081031518626</v>
      </c>
      <c r="G82" s="32">
        <v>2166780.64</v>
      </c>
    </row>
    <row r="83" spans="1:7" x14ac:dyDescent="0.25">
      <c r="A83" s="66"/>
      <c r="B83" s="68"/>
      <c r="C83" s="56" t="s">
        <v>66</v>
      </c>
      <c r="D83" s="8" t="s">
        <v>78</v>
      </c>
      <c r="E83" s="55">
        <v>25</v>
      </c>
      <c r="F83" s="32">
        <f t="shared" si="1"/>
        <v>75224.403600000005</v>
      </c>
      <c r="G83" s="32">
        <v>1880610.09</v>
      </c>
    </row>
    <row r="84" spans="1:7" ht="72" x14ac:dyDescent="0.25">
      <c r="A84" s="2" t="s">
        <v>19</v>
      </c>
      <c r="B84" s="5" t="s">
        <v>18</v>
      </c>
      <c r="C84" s="56" t="s">
        <v>66</v>
      </c>
      <c r="D84" s="8" t="s">
        <v>74</v>
      </c>
      <c r="E84" s="55">
        <v>2749</v>
      </c>
      <c r="F84" s="32">
        <f t="shared" si="1"/>
        <v>2482.3437613677702</v>
      </c>
      <c r="G84" s="32">
        <v>6823963</v>
      </c>
    </row>
    <row r="85" spans="1:7" x14ac:dyDescent="0.25">
      <c r="A85" s="17" t="s">
        <v>67</v>
      </c>
      <c r="B85" s="49"/>
      <c r="C85" s="49"/>
      <c r="D85" s="49"/>
      <c r="E85" s="30">
        <f>SUM(E86:E87)</f>
        <v>166</v>
      </c>
      <c r="F85" s="25">
        <f t="shared" si="1"/>
        <v>45160.138554216865</v>
      </c>
      <c r="G85" s="25">
        <f>SUM(G86:G87)</f>
        <v>7496583</v>
      </c>
    </row>
    <row r="86" spans="1:7" ht="72" x14ac:dyDescent="0.25">
      <c r="A86" s="73" t="s">
        <v>23</v>
      </c>
      <c r="B86" s="7" t="s">
        <v>20</v>
      </c>
      <c r="C86" s="8" t="s">
        <v>21</v>
      </c>
      <c r="D86" s="8" t="s">
        <v>64</v>
      </c>
      <c r="E86" s="57">
        <v>154</v>
      </c>
      <c r="F86" s="32">
        <f t="shared" si="1"/>
        <v>38859.710844155845</v>
      </c>
      <c r="G86" s="32">
        <v>5984395.4699999997</v>
      </c>
    </row>
    <row r="87" spans="1:7" ht="48" x14ac:dyDescent="0.25">
      <c r="A87" s="74"/>
      <c r="B87" s="7" t="s">
        <v>22</v>
      </c>
      <c r="C87" s="8" t="s">
        <v>21</v>
      </c>
      <c r="D87" s="8" t="s">
        <v>65</v>
      </c>
      <c r="E87" s="57">
        <v>12</v>
      </c>
      <c r="F87" s="32">
        <f t="shared" si="1"/>
        <v>126015.6275</v>
      </c>
      <c r="G87" s="32">
        <v>1512187.53</v>
      </c>
    </row>
    <row r="88" spans="1:7" x14ac:dyDescent="0.25">
      <c r="A88" s="75" t="s">
        <v>47</v>
      </c>
      <c r="B88" s="14" t="s">
        <v>55</v>
      </c>
      <c r="C88" s="4"/>
      <c r="D88" s="4"/>
      <c r="E88" s="58">
        <f>SUM(E89:E90)</f>
        <v>24.507000000000001</v>
      </c>
      <c r="F88" s="26">
        <f>G88/E88</f>
        <v>222143.83645489044</v>
      </c>
      <c r="G88" s="26">
        <f>SUM(G89:G90)</f>
        <v>5444079</v>
      </c>
    </row>
    <row r="89" spans="1:7" ht="90" x14ac:dyDescent="0.25">
      <c r="A89" s="76"/>
      <c r="B89" s="4" t="s">
        <v>48</v>
      </c>
      <c r="C89" s="9" t="s">
        <v>63</v>
      </c>
      <c r="D89" s="4" t="s">
        <v>51</v>
      </c>
      <c r="E89" s="55">
        <v>0.50700000000000001</v>
      </c>
      <c r="F89" s="50">
        <f>G89/E89/1000</f>
        <v>7273.7258382642995</v>
      </c>
      <c r="G89" s="32">
        <v>3687779</v>
      </c>
    </row>
    <row r="90" spans="1:7" ht="180" x14ac:dyDescent="0.25">
      <c r="A90" s="77"/>
      <c r="B90" s="4" t="s">
        <v>54</v>
      </c>
      <c r="C90" s="9" t="s">
        <v>62</v>
      </c>
      <c r="D90" s="4" t="s">
        <v>52</v>
      </c>
      <c r="E90" s="59">
        <v>24</v>
      </c>
      <c r="F90" s="50">
        <f>G90/E90</f>
        <v>73179.166666666672</v>
      </c>
      <c r="G90" s="50">
        <v>1756300</v>
      </c>
    </row>
    <row r="91" spans="1:7" ht="15.75" x14ac:dyDescent="0.25">
      <c r="A91" s="78" t="s">
        <v>58</v>
      </c>
      <c r="B91" s="14" t="s">
        <v>55</v>
      </c>
      <c r="C91" s="4"/>
      <c r="D91" s="13"/>
      <c r="E91" s="60">
        <f>SUM(E92:E93)</f>
        <v>702006</v>
      </c>
      <c r="F91" s="26">
        <f t="shared" ref="F91:F93" si="6">G91/E91</f>
        <v>4.6991350501277767</v>
      </c>
      <c r="G91" s="28">
        <f>SUM(G92:G93)</f>
        <v>3298821</v>
      </c>
    </row>
    <row r="92" spans="1:7" ht="45" x14ac:dyDescent="0.25">
      <c r="A92" s="79"/>
      <c r="B92" s="4" t="s">
        <v>56</v>
      </c>
      <c r="C92" s="9" t="s">
        <v>60</v>
      </c>
      <c r="D92" s="15" t="s">
        <v>61</v>
      </c>
      <c r="E92" s="61">
        <v>702000</v>
      </c>
      <c r="F92" s="50">
        <f t="shared" si="6"/>
        <v>4.6991752136752138</v>
      </c>
      <c r="G92" s="24">
        <v>3298821</v>
      </c>
    </row>
    <row r="93" spans="1:7" ht="45" x14ac:dyDescent="0.25">
      <c r="A93" s="80"/>
      <c r="B93" s="4" t="s">
        <v>57</v>
      </c>
      <c r="C93" s="9" t="s">
        <v>57</v>
      </c>
      <c r="D93" s="15" t="s">
        <v>59</v>
      </c>
      <c r="E93" s="61">
        <v>6</v>
      </c>
      <c r="F93" s="50">
        <f t="shared" si="6"/>
        <v>0</v>
      </c>
      <c r="G93" s="24">
        <v>0</v>
      </c>
    </row>
    <row r="95" spans="1:7" x14ac:dyDescent="0.25">
      <c r="A95" t="s">
        <v>77</v>
      </c>
    </row>
  </sheetData>
  <mergeCells count="39">
    <mergeCell ref="A2:G2"/>
    <mergeCell ref="A6:A7"/>
    <mergeCell ref="B6:B7"/>
    <mergeCell ref="C6:C7"/>
    <mergeCell ref="D6:D7"/>
    <mergeCell ref="E6:E7"/>
    <mergeCell ref="F6:F7"/>
    <mergeCell ref="G6:G7"/>
    <mergeCell ref="A10:A19"/>
    <mergeCell ref="B10:B12"/>
    <mergeCell ref="B13:B15"/>
    <mergeCell ref="B16:B17"/>
    <mergeCell ref="A20:A27"/>
    <mergeCell ref="B20:B21"/>
    <mergeCell ref="B22:B23"/>
    <mergeCell ref="A28:A34"/>
    <mergeCell ref="B30:B31"/>
    <mergeCell ref="A36:A41"/>
    <mergeCell ref="B36:B38"/>
    <mergeCell ref="B39:B40"/>
    <mergeCell ref="B28:B29"/>
    <mergeCell ref="A43:A50"/>
    <mergeCell ref="B43:B44"/>
    <mergeCell ref="B45:B46"/>
    <mergeCell ref="A51:A53"/>
    <mergeCell ref="A54:A56"/>
    <mergeCell ref="A57:A59"/>
    <mergeCell ref="A60:A62"/>
    <mergeCell ref="A86:A87"/>
    <mergeCell ref="A88:A90"/>
    <mergeCell ref="A91:A93"/>
    <mergeCell ref="A67:A70"/>
    <mergeCell ref="A72:A73"/>
    <mergeCell ref="A75:A77"/>
    <mergeCell ref="B69:B70"/>
    <mergeCell ref="B67:B68"/>
    <mergeCell ref="A80:A83"/>
    <mergeCell ref="B80:B81"/>
    <mergeCell ref="B82:B83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 СМИ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2026-02-18T11:42:41Z</dcterms:modified>
</cp:coreProperties>
</file>